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bx0255\Downloads\"/>
    </mc:Choice>
  </mc:AlternateContent>
  <xr:revisionPtr revIDLastSave="0" documentId="13_ncr:1_{AE69E757-D5BE-4014-8A6A-F9BB84EE05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imulação de contribuição - IR" sheetId="2" r:id="rId1"/>
    <sheet name="Tabela IR" sheetId="3" state="hidden" r:id="rId2"/>
  </sheets>
  <externalReferences>
    <externalReference r:id="rId3"/>
  </externalReferences>
  <definedNames>
    <definedName name="_xlnm.Database">#REF!</definedName>
    <definedName name="Cliente">#REF!</definedName>
    <definedName name="Dolar">#REF!</definedName>
    <definedName name="Dolar1">#REF!</definedName>
    <definedName name="IMC">#REF!</definedName>
    <definedName name="Imposto">#REF!</definedName>
    <definedName name="Livros">#REF!</definedName>
    <definedName name="Numero">[1]Dicas!$A$238:$B$241</definedName>
    <definedName name="Produto">#REF!</definedName>
    <definedName name="Salário">#REF!</definedName>
    <definedName name="SF">#REF!</definedName>
    <definedName name="SM">#REF!</definedName>
    <definedName name="Tabela">#REF!</definedName>
    <definedName name="tabelaIDTR">#REF!</definedName>
    <definedName name="TBEQUI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2" l="1"/>
  <c r="M20" i="2"/>
  <c r="M21" i="2"/>
  <c r="M22" i="2"/>
  <c r="M18" i="2"/>
  <c r="K19" i="2"/>
  <c r="K20" i="2"/>
  <c r="K21" i="2"/>
  <c r="K22" i="2"/>
  <c r="K18" i="2"/>
  <c r="J19" i="2"/>
  <c r="J20" i="2"/>
  <c r="J21" i="2"/>
  <c r="J22" i="2"/>
  <c r="J18" i="2"/>
  <c r="B5" i="3"/>
  <c r="C23" i="2" l="1"/>
  <c r="E31" i="2"/>
  <c r="D31" i="2"/>
  <c r="C31" i="2"/>
  <c r="G23" i="2"/>
  <c r="F26" i="2" s="1"/>
  <c r="E23" i="2"/>
  <c r="D23" i="2"/>
  <c r="F22" i="2"/>
  <c r="F21" i="2"/>
  <c r="F20" i="2"/>
  <c r="F19" i="2"/>
  <c r="F18" i="2"/>
  <c r="F17" i="2"/>
  <c r="F16" i="2"/>
  <c r="F15" i="2"/>
  <c r="F14" i="2"/>
  <c r="F13" i="2"/>
  <c r="F12" i="2"/>
  <c r="F11" i="2"/>
  <c r="F23" i="2" l="1"/>
  <c r="F27" i="2" l="1"/>
  <c r="J15" i="2" s="1"/>
  <c r="F25" i="2"/>
  <c r="J13" i="2"/>
  <c r="B30" i="2" l="1"/>
  <c r="B31" i="2" s="1"/>
  <c r="F28" i="2"/>
  <c r="J14" i="2"/>
  <c r="K14" i="2" s="1"/>
  <c r="L14" i="2" s="1"/>
  <c r="K15" i="2"/>
  <c r="L15" i="2" s="1"/>
  <c r="F30" i="2" l="1"/>
  <c r="L16" i="2"/>
  <c r="F31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<sst xmlns="http://schemas.openxmlformats.org/spreadsheetml/2006/main" count="46" uniqueCount="37">
  <si>
    <t>TOTAIS</t>
  </si>
  <si>
    <t xml:space="preserve">Em caso de dúvida, consulte o site da Receita Federal: </t>
  </si>
  <si>
    <t>Para fazer a simulação, siga as seguintes orientações:</t>
  </si>
  <si>
    <t>Faixa Inicial</t>
  </si>
  <si>
    <t>Faixa Final</t>
  </si>
  <si>
    <t>%</t>
  </si>
  <si>
    <t>dedução</t>
  </si>
  <si>
    <t>Tabela Mensal</t>
  </si>
  <si>
    <t>Tabela Anual</t>
  </si>
  <si>
    <t>Dedução máxima permitida por lei</t>
  </si>
  <si>
    <t>Salário</t>
  </si>
  <si>
    <t>Total</t>
  </si>
  <si>
    <t>Total da renda anual tributável</t>
  </si>
  <si>
    <t>Aporte de contribuição voluntária</t>
  </si>
  <si>
    <t>Contribuições realizadas a Previdência Complementar</t>
  </si>
  <si>
    <t>Fevereiro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</si>
  <si>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</si>
  <si>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</si>
  <si>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</si>
  <si>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</si>
  <si>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</si>
  <si>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</si>
  <si>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</si>
  <si>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</si>
  <si>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</si>
  <si>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</si>
  <si>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</si>
  <si>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</t>
  </si>
  <si>
    <t>* Rendimento bruto (total) recebido no ano que incide o Imposto de Renda da pessoa física. Exemplos: salário, pensão, aluguel, entre outros.</t>
  </si>
  <si>
    <t xml:space="preserve">www.receita.fazenda.gov.br </t>
  </si>
  <si>
    <t xml:space="preserve">A dedução máxima permitida é de 12% sobre o total de rendimentos tributáveis, conforme a Lei 9.532  (10/11/1997) - Art. 11º. </t>
  </si>
  <si>
    <r>
      <rPr>
        <i/>
        <sz val="16"/>
        <color theme="1" tint="0.34998626667073579"/>
        <rFont val="Verdana"/>
        <family val="2"/>
      </rPr>
      <t>·</t>
    </r>
    <r>
      <rPr>
        <i/>
        <sz val="9"/>
        <color theme="1" tint="0.34998626667073579"/>
        <rFont val="Verdana"/>
        <family val="2"/>
      </rPr>
      <t> Informe a sua renda bruta tributável (*) recebida mês a mês, considerando o seu salário e outros rendimentos tributáveis se houver.</t>
    </r>
  </si>
  <si>
    <r>
      <rPr>
        <i/>
        <sz val="16"/>
        <color theme="1" tint="0.34998626667073579"/>
        <rFont val="Verdana"/>
        <family val="2"/>
      </rPr>
      <t>·</t>
    </r>
    <r>
      <rPr>
        <i/>
        <sz val="9"/>
        <color theme="1" tint="0.34998626667073579"/>
        <rFont val="Verdana"/>
        <family val="2"/>
      </rPr>
      <t>Informe o total de suas contribuições realizadas para a previdência complementar durante o ano. As contribuições feitas pela patrocinadora não são consideradas para o benefício fiscal.</t>
    </r>
  </si>
  <si>
    <r>
      <t xml:space="preserve">Para informações sobre como realizar contribuição extra para o seu plano de benefícios da Previdência Usiminas, entre em contato com a nossa equipe por meios dos seguintes canais: 
</t>
    </r>
    <r>
      <rPr>
        <b/>
        <i/>
        <sz val="9"/>
        <color theme="1" tint="0.34998626667073579"/>
        <rFont val="Verdana"/>
        <family val="2"/>
      </rPr>
      <t>E-mail</t>
    </r>
    <r>
      <rPr>
        <i/>
        <sz val="9"/>
        <color theme="1" tint="0.34998626667073579"/>
        <rFont val="Verdana"/>
        <family val="2"/>
      </rPr>
      <t xml:space="preserve">: previdenciausiminas@previdenciausiminas.com
</t>
    </r>
    <r>
      <rPr>
        <b/>
        <i/>
        <sz val="9"/>
        <color theme="1" tint="0.34998626667073579"/>
        <rFont val="Verdana"/>
        <family val="2"/>
      </rPr>
      <t>Telefone</t>
    </r>
    <r>
      <rPr>
        <i/>
        <sz val="9"/>
        <color theme="1" tint="0.34998626667073579"/>
        <rFont val="Verdana"/>
        <family val="2"/>
      </rPr>
      <t>: 0800 083 1111</t>
    </r>
  </si>
  <si>
    <t>SIMULADOR</t>
  </si>
  <si>
    <t>Outros rendimentos</t>
  </si>
  <si>
    <t>Contribuições realizadas para a Previdência Complementar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</si>
</sst>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/yyyy"/>
    <numFmt numFmtId="165" formatCode="#,##0.00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entury Gothic"/>
      <family val="2"/>
      <scheme val="minor"/>
    </font>
    <font>
      <u/>
      <sz val="10"/>
      <color theme="10"/>
      <name val="Arial"/>
      <family val="2"/>
    </font>
    <font>
      <sz val="9"/>
      <color theme="1" tint="0.249977111117893"/>
      <name val="Verdana"/>
      <family val="2"/>
    </font>
    <font>
      <i/>
      <sz val="9"/>
      <color theme="1" tint="0.249977111117893"/>
      <name val="Verdana"/>
      <family val="2"/>
    </font>
    <font>
      <sz val="11"/>
      <color rgb="FF595959"/>
      <name val="Symbol"/>
      <family val="1"/>
      <charset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b/>
      <sz val="9"/>
      <color theme="1" tint="0.249977111117893"/>
      <name val="Verdana"/>
      <family val="2"/>
    </font>
    <font>
      <i/>
      <sz val="9"/>
      <color theme="1" tint="0.34998626667073579"/>
      <name val="Verdana"/>
      <family val="2"/>
    </font>
    <font>
      <sz val="9"/>
      <color theme="1" tint="0.34998626667073579"/>
      <name val="Verdana"/>
      <family val="2"/>
    </font>
    <font>
      <b/>
      <sz val="9"/>
      <color theme="1" tint="0.34998626667073579"/>
      <name val="Verdana"/>
      <family val="2"/>
    </font>
    <font>
      <b/>
      <sz val="9"/>
      <color rgb="FF990099"/>
      <name val="Verdana"/>
      <family val="2"/>
    </font>
    <font>
      <b/>
      <sz val="9"/>
      <color rgb="FFFFFFFF"/>
      <name val="Verdana"/>
      <family val="2"/>
    </font>
    <font>
      <i/>
      <sz val="16"/>
      <color theme="1" tint="0.34998626667073579"/>
      <name val="Verdana"/>
      <family val="2"/>
    </font>
    <font>
      <b/>
      <i/>
      <sz val="9"/>
      <color theme="1" tint="0.34998626667073579"/>
      <name val="Verdana"/>
      <family val="2"/>
    </font>
    <font>
      <sz val="9"/>
      <name val="Arial"/>
      <family val="2"/>
    </font>
    <font>
      <u/>
      <sz val="9"/>
      <color theme="8" tint="-0.249977111117893"/>
      <name val="Arial"/>
      <family val="2"/>
    </font>
    <font>
      <b/>
      <sz val="12"/>
      <color rgb="FF25722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5722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71">
    <xf numFmtId="0" fontId="0" fillId="0" borderId="0" xfId="0"/>
    <xf numFmtId="43" fontId="0" fillId="0" borderId="0" xfId="4" applyFont="1"/>
    <xf numFmtId="0" fontId="14" fillId="3" borderId="1" xfId="3" applyFont="1" applyFill="1" applyBorder="1" applyAlignment="1">
      <alignment horizontal="center" vertical="center"/>
    </xf>
    <xf numFmtId="4" fontId="10" fillId="4" borderId="1" xfId="3" applyNumberFormat="1" applyFont="1" applyFill="1" applyBorder="1" applyAlignment="1" applyProtection="1">
      <alignment horizontal="center"/>
      <protection locked="0"/>
    </xf>
    <xf numFmtId="0" fontId="14" fillId="2" borderId="1" xfId="3" applyFont="1" applyFill="1" applyBorder="1" applyAlignment="1">
      <alignment horizontal="center" vertical="center"/>
    </xf>
    <xf numFmtId="165" fontId="10" fillId="4" borderId="1" xfId="3" applyNumberFormat="1" applyFont="1" applyFill="1" applyBorder="1" applyAlignment="1" applyProtection="1">
      <alignment horizontal="center"/>
      <protection locked="0"/>
    </xf>
    <xf numFmtId="0" fontId="3" fillId="0" borderId="1" xfId="3" applyFont="1" applyBorder="1" applyProtection="1">
      <protection hidden="1"/>
    </xf>
    <xf numFmtId="0" fontId="6" fillId="0" borderId="1" xfId="3" applyFont="1" applyBorder="1" applyProtection="1"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0" fontId="10" fillId="0" borderId="1" xfId="3" applyFont="1" applyBorder="1" applyAlignment="1" applyProtection="1">
      <alignment horizontal="left" vertical="center" wrapText="1"/>
      <protection hidden="1"/>
    </xf>
    <xf numFmtId="43" fontId="6" fillId="0" borderId="1" xfId="4" applyFont="1" applyBorder="1" applyProtection="1">
      <protection hidden="1"/>
    </xf>
    <xf numFmtId="43" fontId="6" fillId="0" borderId="1" xfId="3" applyNumberFormat="1" applyFont="1" applyBorder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4" fontId="23" fillId="0" borderId="0" xfId="2" applyNumberFormat="1" applyFont="1" applyAlignment="1" applyProtection="1">
      <alignment horizontal="center"/>
      <protection hidden="1"/>
    </xf>
    <xf numFmtId="43" fontId="23" fillId="0" borderId="0" xfId="4" applyFont="1" applyProtection="1">
      <protection hidden="1"/>
    </xf>
    <xf numFmtId="165" fontId="23" fillId="0" borderId="0" xfId="2" applyNumberFormat="1" applyFont="1" applyAlignment="1" applyProtection="1">
      <alignment horizontal="center"/>
      <protection hidden="1"/>
    </xf>
    <xf numFmtId="4" fontId="18" fillId="0" borderId="1" xfId="3" applyNumberFormat="1" applyFont="1" applyBorder="1" applyAlignment="1" applyProtection="1">
      <alignment horizontal="center" vertical="center"/>
      <protection hidden="1"/>
    </xf>
    <xf numFmtId="0" fontId="6" fillId="0" borderId="1" xfId="3" applyFont="1" applyBorder="1" applyAlignment="1" applyProtection="1">
      <alignment horizontal="center"/>
      <protection hidden="1"/>
    </xf>
    <xf numFmtId="4" fontId="19" fillId="0" borderId="1" xfId="3" applyNumberFormat="1" applyFont="1" applyBorder="1" applyAlignment="1" applyProtection="1">
      <alignment horizontal="center" vertical="center"/>
      <protection hidden="1"/>
    </xf>
    <xf numFmtId="0" fontId="6" fillId="0" borderId="1" xfId="3" applyFont="1" applyBorder="1" applyAlignment="1" applyProtection="1">
      <alignment vertical="center"/>
      <protection hidden="1"/>
    </xf>
    <xf numFmtId="4" fontId="5" fillId="0" borderId="1" xfId="3" applyNumberFormat="1" applyFont="1" applyBorder="1" applyProtection="1">
      <protection hidden="1"/>
    </xf>
    <xf numFmtId="4" fontId="2" fillId="0" borderId="1" xfId="3" applyNumberFormat="1" applyFont="1" applyBorder="1" applyProtection="1">
      <protection hidden="1"/>
    </xf>
    <xf numFmtId="0" fontId="17" fillId="0" borderId="1" xfId="3" applyFont="1" applyBorder="1" applyAlignment="1" applyProtection="1">
      <alignment horizontal="left"/>
      <protection hidden="1"/>
    </xf>
    <xf numFmtId="0" fontId="15" fillId="0" borderId="1" xfId="3" applyFont="1" applyBorder="1" applyAlignment="1" applyProtection="1">
      <alignment horizontal="left"/>
      <protection hidden="1"/>
    </xf>
    <xf numFmtId="0" fontId="15" fillId="0" borderId="1" xfId="3" applyFont="1" applyBorder="1" applyProtection="1">
      <protection hidden="1"/>
    </xf>
    <xf numFmtId="0" fontId="11" fillId="0" borderId="8" xfId="3" applyFont="1" applyBorder="1" applyAlignment="1" applyProtection="1">
      <alignment vertical="center"/>
      <protection hidden="1"/>
    </xf>
    <xf numFmtId="0" fontId="11" fillId="0" borderId="0" xfId="3" applyFont="1" applyAlignment="1" applyProtection="1">
      <alignment vertical="center"/>
      <protection hidden="1"/>
    </xf>
    <xf numFmtId="0" fontId="11" fillId="0" borderId="9" xfId="3" applyFont="1" applyBorder="1" applyAlignment="1" applyProtection="1">
      <alignment vertical="center"/>
      <protection hidden="1"/>
    </xf>
    <xf numFmtId="0" fontId="3" fillId="0" borderId="1" xfId="3" applyFont="1" applyBorder="1" applyAlignment="1" applyProtection="1">
      <alignment horizontal="left"/>
      <protection hidden="1"/>
    </xf>
    <xf numFmtId="0" fontId="11" fillId="0" borderId="10" xfId="3" applyFont="1" applyBorder="1" applyAlignment="1" applyProtection="1">
      <alignment vertical="center"/>
      <protection hidden="1"/>
    </xf>
    <xf numFmtId="0" fontId="11" fillId="0" borderId="11" xfId="3" applyFont="1" applyBorder="1" applyAlignment="1" applyProtection="1">
      <alignment vertical="center"/>
      <protection hidden="1"/>
    </xf>
    <xf numFmtId="0" fontId="11" fillId="0" borderId="12" xfId="3" applyFont="1" applyBorder="1" applyAlignment="1" applyProtection="1">
      <alignment vertical="center"/>
      <protection hidden="1"/>
    </xf>
    <xf numFmtId="0" fontId="14" fillId="5" borderId="1" xfId="3" applyFont="1" applyFill="1" applyBorder="1" applyAlignment="1" applyProtection="1">
      <alignment horizontal="center" vertical="center"/>
      <protection hidden="1"/>
    </xf>
    <xf numFmtId="0" fontId="20" fillId="5" borderId="1" xfId="3" applyFont="1" applyFill="1" applyBorder="1" applyAlignment="1" applyProtection="1">
      <alignment horizontal="center" vertical="center"/>
      <protection hidden="1"/>
    </xf>
    <xf numFmtId="0" fontId="14" fillId="5" borderId="1" xfId="3" applyFont="1" applyFill="1" applyBorder="1" applyAlignment="1" applyProtection="1">
      <alignment horizontal="center" vertical="center" wrapText="1"/>
      <protection hidden="1"/>
    </xf>
    <xf numFmtId="10" fontId="14" fillId="5" borderId="4" xfId="3" applyNumberFormat="1" applyFont="1" applyFill="1" applyBorder="1" applyAlignment="1" applyProtection="1">
      <alignment horizontal="center" vertical="center"/>
      <protection hidden="1"/>
    </xf>
    <xf numFmtId="164" fontId="5" fillId="6" borderId="1" xfId="3" applyNumberFormat="1" applyFont="1" applyFill="1" applyBorder="1" applyProtection="1">
      <protection hidden="1"/>
    </xf>
    <xf numFmtId="4" fontId="6" fillId="6" borderId="1" xfId="3" applyNumberFormat="1" applyFont="1" applyFill="1" applyBorder="1" applyAlignment="1" applyProtection="1">
      <alignment horizontal="center"/>
      <protection locked="0"/>
    </xf>
    <xf numFmtId="4" fontId="6" fillId="6" borderId="1" xfId="3" applyNumberFormat="1" applyFont="1" applyFill="1" applyBorder="1" applyAlignment="1" applyProtection="1">
      <alignment horizontal="center"/>
      <protection hidden="1"/>
    </xf>
    <xf numFmtId="0" fontId="5" fillId="6" borderId="1" xfId="3" applyFont="1" applyFill="1" applyBorder="1" applyAlignment="1" applyProtection="1">
      <alignment horizontal="center" vertical="center"/>
      <protection hidden="1"/>
    </xf>
    <xf numFmtId="4" fontId="5" fillId="6" borderId="1" xfId="3" applyNumberFormat="1" applyFont="1" applyFill="1" applyBorder="1" applyAlignment="1" applyProtection="1">
      <alignment horizontal="center" vertical="center"/>
      <protection hidden="1"/>
    </xf>
    <xf numFmtId="44" fontId="5" fillId="6" borderId="1" xfId="2" applyFont="1" applyFill="1" applyBorder="1" applyAlignment="1" applyProtection="1">
      <alignment vertical="center"/>
      <protection hidden="1"/>
    </xf>
    <xf numFmtId="44" fontId="5" fillId="6" borderId="1" xfId="2" applyFont="1" applyFill="1" applyBorder="1" applyAlignment="1" applyProtection="1">
      <alignment horizontal="center" vertical="center"/>
      <protection hidden="1"/>
    </xf>
    <xf numFmtId="44" fontId="15" fillId="6" borderId="1" xfId="2" applyFont="1" applyFill="1" applyBorder="1" applyAlignment="1" applyProtection="1">
      <alignment vertical="center"/>
      <protection hidden="1"/>
    </xf>
    <xf numFmtId="0" fontId="3" fillId="0" borderId="1" xfId="3" applyFont="1" applyBorder="1" applyAlignment="1" applyProtection="1">
      <alignment horizontal="center"/>
      <protection hidden="1"/>
    </xf>
    <xf numFmtId="0" fontId="3" fillId="0" borderId="1" xfId="3" applyFont="1" applyBorder="1" applyAlignment="1" applyProtection="1">
      <alignment horizontal="center" wrapText="1"/>
      <protection hidden="1"/>
    </xf>
    <xf numFmtId="0" fontId="25" fillId="0" borderId="3" xfId="3" applyFont="1" applyBorder="1" applyAlignment="1" applyProtection="1">
      <alignment horizontal="center" vertical="center"/>
      <protection hidden="1"/>
    </xf>
    <xf numFmtId="0" fontId="25" fillId="0" borderId="2" xfId="3" applyFont="1" applyBorder="1" applyAlignment="1" applyProtection="1">
      <alignment horizontal="center" vertical="center"/>
      <protection hidden="1"/>
    </xf>
    <xf numFmtId="0" fontId="25" fillId="0" borderId="4" xfId="3" applyFont="1" applyBorder="1" applyAlignment="1" applyProtection="1">
      <alignment horizontal="center" vertical="center"/>
      <protection hidden="1"/>
    </xf>
    <xf numFmtId="0" fontId="16" fillId="0" borderId="3" xfId="3" applyFont="1" applyBorder="1" applyAlignment="1" applyProtection="1">
      <alignment horizontal="left" vertical="top" wrapText="1"/>
      <protection hidden="1"/>
    </xf>
    <xf numFmtId="0" fontId="16" fillId="0" borderId="2" xfId="3" applyFont="1" applyBorder="1" applyAlignment="1" applyProtection="1">
      <alignment horizontal="left" vertical="top" wrapText="1"/>
      <protection hidden="1"/>
    </xf>
    <xf numFmtId="0" fontId="16" fillId="0" borderId="1" xfId="3" applyFont="1" applyBorder="1" applyAlignment="1" applyProtection="1">
      <alignment horizontal="left" wrapText="1"/>
      <protection hidden="1"/>
    </xf>
    <xf numFmtId="0" fontId="13" fillId="5" borderId="1" xfId="3" applyFont="1" applyFill="1" applyBorder="1" applyAlignment="1" applyProtection="1">
      <alignment horizontal="center" vertical="center"/>
      <protection hidden="1"/>
    </xf>
    <xf numFmtId="0" fontId="14" fillId="5" borderId="1" xfId="3" applyFont="1" applyFill="1" applyBorder="1" applyAlignment="1" applyProtection="1">
      <alignment horizontal="left" vertical="center"/>
      <protection hidden="1"/>
    </xf>
    <xf numFmtId="0" fontId="4" fillId="0" borderId="1" xfId="3" applyFont="1" applyBorder="1" applyAlignment="1" applyProtection="1">
      <alignment horizontal="center"/>
      <protection hidden="1"/>
    </xf>
    <xf numFmtId="0" fontId="14" fillId="5" borderId="1" xfId="3" applyFont="1" applyFill="1" applyBorder="1" applyAlignment="1" applyProtection="1">
      <alignment vertical="center"/>
      <protection hidden="1"/>
    </xf>
    <xf numFmtId="0" fontId="14" fillId="5" borderId="3" xfId="3" applyFont="1" applyFill="1" applyBorder="1" applyAlignment="1" applyProtection="1">
      <alignment vertical="center"/>
      <protection hidden="1"/>
    </xf>
    <xf numFmtId="44" fontId="16" fillId="0" borderId="5" xfId="2" applyFont="1" applyBorder="1" applyAlignment="1" applyProtection="1">
      <alignment horizontal="left" vertical="center" wrapText="1"/>
      <protection hidden="1"/>
    </xf>
    <xf numFmtId="44" fontId="16" fillId="0" borderId="6" xfId="2" applyFont="1" applyBorder="1" applyAlignment="1" applyProtection="1">
      <alignment horizontal="left" vertical="center" wrapText="1"/>
      <protection hidden="1"/>
    </xf>
    <xf numFmtId="44" fontId="16" fillId="0" borderId="7" xfId="2" applyFont="1" applyBorder="1" applyAlignment="1" applyProtection="1">
      <alignment horizontal="left" vertical="center" wrapText="1"/>
      <protection hidden="1"/>
    </xf>
    <xf numFmtId="44" fontId="16" fillId="0" borderId="10" xfId="2" applyFont="1" applyBorder="1" applyAlignment="1" applyProtection="1">
      <alignment horizontal="left" vertical="center" wrapText="1"/>
      <protection hidden="1"/>
    </xf>
    <xf numFmtId="44" fontId="16" fillId="0" borderId="11" xfId="2" applyFont="1" applyBorder="1" applyAlignment="1" applyProtection="1">
      <alignment horizontal="left" vertical="center" wrapText="1"/>
      <protection hidden="1"/>
    </xf>
    <xf numFmtId="44" fontId="16" fillId="0" borderId="12" xfId="2" applyFont="1" applyBorder="1" applyAlignment="1" applyProtection="1">
      <alignment horizontal="left" vertical="center" wrapText="1"/>
      <protection hidden="1"/>
    </xf>
    <xf numFmtId="0" fontId="16" fillId="0" borderId="3" xfId="3" applyFont="1" applyBorder="1" applyAlignment="1" applyProtection="1">
      <alignment horizontal="left" vertical="center" wrapText="1"/>
      <protection hidden="1"/>
    </xf>
    <xf numFmtId="0" fontId="16" fillId="0" borderId="2" xfId="3" applyFont="1" applyBorder="1" applyAlignment="1" applyProtection="1">
      <alignment horizontal="left" vertical="center" wrapText="1"/>
      <protection hidden="1"/>
    </xf>
    <xf numFmtId="0" fontId="16" fillId="0" borderId="4" xfId="3" applyFont="1" applyBorder="1" applyAlignment="1" applyProtection="1">
      <alignment horizontal="left" vertical="center" wrapText="1"/>
      <protection hidden="1"/>
    </xf>
    <xf numFmtId="0" fontId="16" fillId="0" borderId="1" xfId="3" applyFont="1" applyBorder="1" applyAlignment="1" applyProtection="1">
      <alignment horizontal="right" vertical="center" wrapText="1"/>
      <protection hidden="1"/>
    </xf>
    <xf numFmtId="0" fontId="24" fillId="0" borderId="1" xfId="1" applyFont="1" applyBorder="1" applyAlignment="1" applyProtection="1">
      <alignment horizontal="left" vertical="center" wrapText="1"/>
      <protection hidden="1"/>
    </xf>
    <xf numFmtId="0" fontId="16" fillId="0" borderId="8" xfId="3" applyFont="1" applyBorder="1" applyAlignment="1" applyProtection="1">
      <alignment horizontal="left" vertical="center" wrapText="1"/>
      <protection hidden="1"/>
    </xf>
    <xf numFmtId="0" fontId="16" fillId="0" borderId="0" xfId="3" applyFont="1" applyAlignment="1" applyProtection="1">
      <alignment horizontal="left" vertical="center" wrapText="1"/>
      <protection hidden="1"/>
    </xf>
    <xf numFmtId="0" fontId="16" fillId="0" borderId="9" xfId="3" applyFont="1" applyBorder="1" applyAlignment="1" applyProtection="1">
      <alignment horizontal="left" vertical="center" wrapText="1"/>
      <protection hidden="1"/>
    </xf>
  </cellXfs>
  <cellStyles count="5">
    <cellStyle name="Hiperlink" xfId="1" builtinId="8"/>
    <cellStyle name="Moeda" xfId="2" builtinId="4"/>
    <cellStyle name="Normal" xfId="0" builtinId="0"/>
    <cellStyle name="Normal 10" xfId="3" xr:uid="{00000000-0005-0000-0000-000003000000}"/>
    <cellStyle name="Vírgula" xfId="4" builtinId="3"/>
  </cellStyles>
  <dxfs count="0"/>
  <tableStyles count="0" defaultTableStyle="TableStyleMedium2" defaultPivotStyle="PivotStyleLight16"/>
  <colors>
    <mruColors>
      <color rgb="FF84BD00"/>
      <color rgb="FF257226"/>
      <color rgb="FF000000"/>
      <color rgb="FF990099"/>
      <color rgb="FFAD33AD"/>
      <color rgb="FFD600D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B/Anderson/Finan&#231;as/Dicas-Solu&#231;&#245;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as"/>
      <sheetName val="Juros"/>
      <sheetName val="Fin"/>
      <sheetName val="P1"/>
      <sheetName val="P2"/>
      <sheetName val="P6"/>
      <sheetName val="Tab Din"/>
      <sheetName val="Metas"/>
      <sheetName val="Boletim"/>
      <sheetName val="Solver"/>
      <sheetName val="SomaSe"/>
      <sheetName val="Dados"/>
    </sheetNames>
    <sheetDataSet>
      <sheetData sheetId="0">
        <row r="238">
          <cell r="A238" t="str">
            <v>NUMERO</v>
          </cell>
          <cell r="B238" t="str">
            <v>REFERENCIA</v>
          </cell>
        </row>
        <row r="239">
          <cell r="A239">
            <v>1</v>
          </cell>
          <cell r="B239">
            <v>38353</v>
          </cell>
        </row>
        <row r="240">
          <cell r="A240">
            <v>2</v>
          </cell>
          <cell r="B240">
            <v>38384</v>
          </cell>
        </row>
        <row r="241">
          <cell r="A241">
            <v>3</v>
          </cell>
          <cell r="B241">
            <v>38412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ceita.fazenda.gov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GridLines="0" tabSelected="1" topLeftCell="A10" zoomScaleNormal="100" workbookViewId="0">
      <selection activeCell="P22" sqref="P22"/>
    </sheetView>
  </sheetViews>
  <sheetFormatPr defaultRowHeight="14.25" thickTop="1" thickBottom="1" x14ac:dyDescent="0.25"/>
  <cols>
    <col min="1" max="1" width="5.28515625" style="6" customWidth="1"/>
    <col min="2" max="2" width="12.7109375" style="6" customWidth="1"/>
    <col min="3" max="7" width="20.7109375" style="6" customWidth="1"/>
    <col min="8" max="8" width="15.42578125" style="6" customWidth="1"/>
    <col min="9" max="9" width="17.28515625" style="6" hidden="1" customWidth="1"/>
    <col min="10" max="10" width="17.140625" style="7" hidden="1" customWidth="1"/>
    <col min="11" max="11" width="13.85546875" style="7" hidden="1" customWidth="1"/>
    <col min="12" max="12" width="13.7109375" style="7" hidden="1" customWidth="1"/>
    <col min="13" max="13" width="10" style="7" hidden="1" customWidth="1"/>
    <col min="14" max="14" width="9.140625" style="7" hidden="1" customWidth="1"/>
    <col min="15" max="16384" width="9.140625" style="6"/>
  </cols>
  <sheetData>
    <row r="1" spans="1:12" thickTop="1" thickBot="1" x14ac:dyDescent="0.25">
      <c r="A1" s="44"/>
      <c r="B1" s="45" t="e" vm="1">
        <v>#VALUE!</v>
      </c>
      <c r="C1" s="45"/>
      <c r="D1" s="45"/>
      <c r="E1" s="45"/>
      <c r="F1" s="45"/>
      <c r="G1" s="45"/>
    </row>
    <row r="2" spans="1:12" thickTop="1" thickBot="1" x14ac:dyDescent="0.25">
      <c r="A2" s="44"/>
      <c r="B2" s="45"/>
      <c r="C2" s="45"/>
      <c r="D2" s="45"/>
      <c r="E2" s="45"/>
      <c r="F2" s="45"/>
      <c r="G2" s="45"/>
    </row>
    <row r="3" spans="1:12" thickTop="1" thickBot="1" x14ac:dyDescent="0.25">
      <c r="A3" s="44"/>
      <c r="B3" s="45"/>
      <c r="C3" s="45"/>
      <c r="D3" s="45"/>
      <c r="E3" s="45"/>
      <c r="F3" s="45"/>
      <c r="G3" s="45"/>
    </row>
    <row r="4" spans="1:12" ht="4.5" customHeight="1" thickTop="1" thickBot="1" x14ac:dyDescent="0.25">
      <c r="A4" s="44"/>
      <c r="B4" s="45"/>
      <c r="C4" s="45"/>
      <c r="D4" s="45"/>
      <c r="E4" s="45"/>
      <c r="F4" s="45"/>
      <c r="G4" s="45"/>
    </row>
    <row r="5" spans="1:12" ht="21.75" customHeight="1" thickTop="1" thickBot="1" x14ac:dyDescent="0.25">
      <c r="A5" s="44"/>
      <c r="B5" s="46" t="s">
        <v>2</v>
      </c>
      <c r="C5" s="47"/>
      <c r="D5" s="47"/>
      <c r="E5" s="47"/>
      <c r="F5" s="47"/>
      <c r="G5" s="48"/>
    </row>
    <row r="6" spans="1:12" ht="35.25" customHeight="1" thickTop="1" thickBot="1" x14ac:dyDescent="0.25">
      <c r="A6" s="44"/>
      <c r="B6" s="49" t="s">
        <v>31</v>
      </c>
      <c r="C6" s="50"/>
      <c r="D6" s="50"/>
      <c r="E6" s="50"/>
      <c r="F6" s="50"/>
      <c r="G6" s="8"/>
    </row>
    <row r="7" spans="1:12" ht="30" customHeight="1" thickTop="1" thickBot="1" x14ac:dyDescent="0.25">
      <c r="A7" s="44"/>
      <c r="B7" s="51" t="s">
        <v>32</v>
      </c>
      <c r="C7" s="51"/>
      <c r="D7" s="51"/>
      <c r="E7" s="51"/>
      <c r="F7" s="51"/>
      <c r="G7" s="9"/>
    </row>
    <row r="8" spans="1:12" thickTop="1" thickBot="1" x14ac:dyDescent="0.25">
      <c r="A8" s="44"/>
    </row>
    <row r="9" spans="1:12" ht="22.5" customHeight="1" thickTop="1" thickBot="1" x14ac:dyDescent="0.25">
      <c r="A9" s="44"/>
      <c r="B9" s="52" t="s">
        <v>34</v>
      </c>
      <c r="C9" s="52"/>
      <c r="D9" s="52"/>
      <c r="E9" s="52"/>
      <c r="F9" s="52"/>
      <c r="G9" s="52"/>
    </row>
    <row r="10" spans="1:12" ht="51.75" customHeight="1" thickTop="1" thickBot="1" x14ac:dyDescent="0.25">
      <c r="A10" s="44"/>
      <c r="B10" s="32" t="s">
        <v>27</v>
      </c>
      <c r="C10" s="33" t="s">
        <v>10</v>
      </c>
      <c r="D10" s="32" t="s">
        <v>35</v>
      </c>
      <c r="E10" s="32" t="s">
        <v>35</v>
      </c>
      <c r="F10" s="32" t="s">
        <v>11</v>
      </c>
      <c r="G10" s="34" t="s">
        <v>36</v>
      </c>
    </row>
    <row r="11" spans="1:12" ht="15" customHeight="1" thickTop="1" thickBot="1" x14ac:dyDescent="0.25">
      <c r="A11" s="44"/>
      <c r="B11" s="36" t="s">
        <v>16</v>
      </c>
      <c r="C11" s="37"/>
      <c r="D11" s="37"/>
      <c r="E11" s="37"/>
      <c r="F11" s="38">
        <f>SUM(C11:E11)</f>
        <v>0</v>
      </c>
      <c r="G11" s="37"/>
    </row>
    <row r="12" spans="1:12" ht="15" customHeight="1" thickTop="1" thickBot="1" x14ac:dyDescent="0.25">
      <c r="A12" s="44"/>
      <c r="B12" s="36" t="s">
        <v>15</v>
      </c>
      <c r="C12" s="37"/>
      <c r="D12" s="37"/>
      <c r="E12" s="37"/>
      <c r="F12" s="38">
        <f t="shared" ref="F12:F22" si="0">SUM(C12:E12)</f>
        <v>0</v>
      </c>
      <c r="G12" s="37"/>
    </row>
    <row r="13" spans="1:12" ht="15" customHeight="1" thickTop="1" thickBot="1" x14ac:dyDescent="0.25">
      <c r="A13" s="44"/>
      <c r="B13" s="36" t="s">
        <v>17</v>
      </c>
      <c r="C13" s="37"/>
      <c r="D13" s="37"/>
      <c r="E13" s="37"/>
      <c r="F13" s="38">
        <f t="shared" si="0"/>
        <v>0</v>
      </c>
      <c r="G13" s="37"/>
      <c r="J13" s="10">
        <f>F23</f>
        <v>0</v>
      </c>
    </row>
    <row r="14" spans="1:12" ht="15" customHeight="1" thickTop="1" thickBot="1" x14ac:dyDescent="0.25">
      <c r="A14" s="44"/>
      <c r="B14" s="36" t="s">
        <v>18</v>
      </c>
      <c r="C14" s="37"/>
      <c r="D14" s="37"/>
      <c r="E14" s="37"/>
      <c r="F14" s="38">
        <f t="shared" si="0"/>
        <v>0</v>
      </c>
      <c r="G14" s="37"/>
      <c r="J14" s="10">
        <f>IF(G23&gt;F27,0,G23)</f>
        <v>0</v>
      </c>
      <c r="K14" s="11">
        <f>IF(J14=0,J13,(J13-J14))</f>
        <v>0</v>
      </c>
      <c r="L14" s="11">
        <f>IF(K14&gt;J22,K14*L22-M22,IF(K14&gt;J21,K14*L21-M21,IF(K14&gt;J20,K14*L20-M20,IF(K14&gt;J19,K14*L19-M19,0))))</f>
        <v>0</v>
      </c>
    </row>
    <row r="15" spans="1:12" ht="15" customHeight="1" thickTop="1" thickBot="1" x14ac:dyDescent="0.25">
      <c r="A15" s="44"/>
      <c r="B15" s="36" t="s">
        <v>19</v>
      </c>
      <c r="C15" s="37"/>
      <c r="D15" s="37"/>
      <c r="E15" s="37"/>
      <c r="F15" s="38">
        <f t="shared" si="0"/>
        <v>0</v>
      </c>
      <c r="G15" s="37"/>
      <c r="J15" s="10">
        <f>F27</f>
        <v>0</v>
      </c>
      <c r="K15" s="11">
        <f>J13-J15</f>
        <v>0</v>
      </c>
      <c r="L15" s="11">
        <f>IF(K15&gt;J22,K15*L22-M22,IF(K15&gt;J21,K15*L21-M21,IF(K15&gt;J20,K15*L20-M20,IF(K15&gt;J19,K15*L19-M19,0))))</f>
        <v>0</v>
      </c>
    </row>
    <row r="16" spans="1:12" ht="15" customHeight="1" thickTop="1" thickBot="1" x14ac:dyDescent="0.25">
      <c r="A16" s="44"/>
      <c r="B16" s="36" t="s">
        <v>20</v>
      </c>
      <c r="C16" s="37"/>
      <c r="D16" s="37"/>
      <c r="E16" s="37"/>
      <c r="F16" s="38">
        <f t="shared" si="0"/>
        <v>0</v>
      </c>
      <c r="G16" s="37"/>
      <c r="J16" s="10"/>
      <c r="L16" s="11">
        <f>L14-L15</f>
        <v>0</v>
      </c>
    </row>
    <row r="17" spans="1:13" ht="15" customHeight="1" thickTop="1" thickBot="1" x14ac:dyDescent="0.25">
      <c r="A17" s="44"/>
      <c r="B17" s="36" t="s">
        <v>21</v>
      </c>
      <c r="C17" s="37"/>
      <c r="D17" s="37"/>
      <c r="E17" s="37"/>
      <c r="F17" s="38">
        <f t="shared" si="0"/>
        <v>0</v>
      </c>
      <c r="G17" s="37"/>
      <c r="J17" s="12" t="s">
        <v>3</v>
      </c>
      <c r="K17" s="12" t="s">
        <v>4</v>
      </c>
      <c r="L17" s="12" t="s">
        <v>5</v>
      </c>
      <c r="M17" s="13" t="s">
        <v>6</v>
      </c>
    </row>
    <row r="18" spans="1:13" ht="15" customHeight="1" thickTop="1" thickBot="1" x14ac:dyDescent="0.25">
      <c r="A18" s="44"/>
      <c r="B18" s="36" t="s">
        <v>22</v>
      </c>
      <c r="C18" s="37"/>
      <c r="D18" s="37"/>
      <c r="E18" s="37"/>
      <c r="F18" s="38">
        <f t="shared" si="0"/>
        <v>0</v>
      </c>
      <c r="G18" s="37"/>
      <c r="J18" s="14">
        <f>'Tabela IR'!B12</f>
        <v>0</v>
      </c>
      <c r="K18" s="14">
        <f>'Tabela IR'!C12</f>
        <v>27110.400000000001</v>
      </c>
      <c r="L18" s="15">
        <v>1</v>
      </c>
      <c r="M18" s="14">
        <f>'Tabela IR'!E12</f>
        <v>0</v>
      </c>
    </row>
    <row r="19" spans="1:13" ht="15" customHeight="1" thickTop="1" thickBot="1" x14ac:dyDescent="0.25">
      <c r="A19" s="44"/>
      <c r="B19" s="36" t="s">
        <v>23</v>
      </c>
      <c r="C19" s="37"/>
      <c r="D19" s="37"/>
      <c r="E19" s="37"/>
      <c r="F19" s="38">
        <f t="shared" si="0"/>
        <v>0</v>
      </c>
      <c r="G19" s="37"/>
      <c r="J19" s="14">
        <f>'Tabela IR'!B13</f>
        <v>27110.41</v>
      </c>
      <c r="K19" s="14">
        <f>'Tabela IR'!C13</f>
        <v>33919.800000000003</v>
      </c>
      <c r="L19" s="15">
        <v>7.4999999999999997E-2</v>
      </c>
      <c r="M19" s="14">
        <f>'Tabela IR'!E13</f>
        <v>2033.28</v>
      </c>
    </row>
    <row r="20" spans="1:13" ht="15" customHeight="1" thickTop="1" thickBot="1" x14ac:dyDescent="0.25">
      <c r="A20" s="44"/>
      <c r="B20" s="36" t="s">
        <v>24</v>
      </c>
      <c r="C20" s="37"/>
      <c r="D20" s="37"/>
      <c r="E20" s="37"/>
      <c r="F20" s="38">
        <f t="shared" si="0"/>
        <v>0</v>
      </c>
      <c r="G20" s="37"/>
      <c r="J20" s="14">
        <f>'Tabela IR'!B14</f>
        <v>33919.81</v>
      </c>
      <c r="K20" s="14">
        <f>'Tabela IR'!C14</f>
        <v>45012.6</v>
      </c>
      <c r="L20" s="15">
        <v>0.15</v>
      </c>
      <c r="M20" s="14">
        <f>'Tabela IR'!E14</f>
        <v>4577.28</v>
      </c>
    </row>
    <row r="21" spans="1:13" ht="15" customHeight="1" thickTop="1" thickBot="1" x14ac:dyDescent="0.25">
      <c r="A21" s="44"/>
      <c r="B21" s="36" t="s">
        <v>25</v>
      </c>
      <c r="C21" s="37"/>
      <c r="D21" s="37"/>
      <c r="E21" s="37"/>
      <c r="F21" s="38">
        <f t="shared" si="0"/>
        <v>0</v>
      </c>
      <c r="G21" s="37"/>
      <c r="J21" s="14">
        <f>'Tabela IR'!B15</f>
        <v>45012.61</v>
      </c>
      <c r="K21" s="14">
        <f>'Tabela IR'!C15</f>
        <v>55976.160000000003</v>
      </c>
      <c r="L21" s="15">
        <v>0.22500000000000001</v>
      </c>
      <c r="M21" s="14">
        <f>'Tabela IR'!E15</f>
        <v>7953.24</v>
      </c>
    </row>
    <row r="22" spans="1:13" ht="15" customHeight="1" thickTop="1" thickBot="1" x14ac:dyDescent="0.25">
      <c r="A22" s="44"/>
      <c r="B22" s="36" t="s">
        <v>26</v>
      </c>
      <c r="C22" s="37"/>
      <c r="D22" s="37"/>
      <c r="E22" s="37"/>
      <c r="F22" s="38">
        <f t="shared" si="0"/>
        <v>0</v>
      </c>
      <c r="G22" s="37"/>
      <c r="J22" s="14">
        <f>'Tabela IR'!B16</f>
        <v>55976.160000000003</v>
      </c>
      <c r="K22" s="14">
        <f>'Tabela IR'!C16</f>
        <v>999999999.99000001</v>
      </c>
      <c r="L22" s="15">
        <v>0.27500000000000002</v>
      </c>
      <c r="M22" s="14">
        <f>'Tabela IR'!E16</f>
        <v>10752</v>
      </c>
    </row>
    <row r="23" spans="1:13" ht="15" customHeight="1" thickTop="1" thickBot="1" x14ac:dyDescent="0.25">
      <c r="A23" s="44"/>
      <c r="B23" s="39" t="s">
        <v>0</v>
      </c>
      <c r="C23" s="40">
        <f>SUM(C11:C22)</f>
        <v>0</v>
      </c>
      <c r="D23" s="40">
        <f>SUM(D11:D22)</f>
        <v>0</v>
      </c>
      <c r="E23" s="40">
        <f>SUM(E11:E22)</f>
        <v>0</v>
      </c>
      <c r="F23" s="40">
        <f>SUM(F11:F22)</f>
        <v>0</v>
      </c>
      <c r="G23" s="40">
        <f>SUM(G11:G22)</f>
        <v>0</v>
      </c>
    </row>
    <row r="24" spans="1:13" ht="5.25" customHeight="1" thickTop="1" thickBot="1" x14ac:dyDescent="0.25">
      <c r="B24" s="54"/>
      <c r="C24" s="54"/>
      <c r="D24" s="54"/>
      <c r="E24" s="54"/>
      <c r="F24" s="54"/>
      <c r="G24" s="54"/>
    </row>
    <row r="25" spans="1:13" s="7" customFormat="1" ht="18" customHeight="1" thickTop="1" thickBot="1" x14ac:dyDescent="0.2">
      <c r="B25" s="53" t="s">
        <v>12</v>
      </c>
      <c r="C25" s="53"/>
      <c r="D25" s="53"/>
      <c r="E25" s="53"/>
      <c r="F25" s="41" t="str">
        <f>IF(F23=0,"",F23)</f>
        <v/>
      </c>
      <c r="G25" s="16"/>
    </row>
    <row r="26" spans="1:13" s="7" customFormat="1" ht="18" customHeight="1" thickTop="1" thickBot="1" x14ac:dyDescent="0.2">
      <c r="B26" s="53" t="s">
        <v>14</v>
      </c>
      <c r="C26" s="53"/>
      <c r="D26" s="53"/>
      <c r="E26" s="53"/>
      <c r="F26" s="41" t="str">
        <f>IF(G23=0,"",G23)</f>
        <v/>
      </c>
      <c r="G26" s="17"/>
    </row>
    <row r="27" spans="1:13" s="7" customFormat="1" ht="18" customHeight="1" thickTop="1" thickBot="1" x14ac:dyDescent="0.2">
      <c r="B27" s="55" t="s">
        <v>9</v>
      </c>
      <c r="C27" s="55"/>
      <c r="D27" s="56"/>
      <c r="E27" s="35">
        <v>0.12</v>
      </c>
      <c r="F27" s="42">
        <f>IF(F23&lt;='Tabela IR'!C12,0,F23*E27)</f>
        <v>0</v>
      </c>
    </row>
    <row r="28" spans="1:13" s="7" customFormat="1" ht="18" customHeight="1" thickTop="1" thickBot="1" x14ac:dyDescent="0.2">
      <c r="B28" s="53" t="s">
        <v>13</v>
      </c>
      <c r="C28" s="53"/>
      <c r="D28" s="53"/>
      <c r="E28" s="53"/>
      <c r="F28" s="42">
        <f>IF(G23&gt;F27,0,F27-G23)</f>
        <v>0</v>
      </c>
      <c r="G28" s="18"/>
    </row>
    <row r="29" spans="1:13" s="7" customFormat="1" ht="18" customHeight="1" thickTop="1" thickBot="1" x14ac:dyDescent="0.2">
      <c r="B29" s="19"/>
      <c r="C29" s="19"/>
      <c r="D29" s="19"/>
      <c r="E29" s="19"/>
      <c r="F29" s="19"/>
      <c r="G29" s="20"/>
    </row>
    <row r="30" spans="1:13" ht="24" customHeight="1" thickTop="1" thickBot="1" x14ac:dyDescent="0.25">
      <c r="B30" s="53" t="str">
        <f>IF(AND(F23=0,G23=0),"",IF(G23&gt;F27,"Você já está aproveitando o máximo do incentivo fiscal","Para aproveitar o incentivo fiscal, você deve aportar"))</f>
        <v/>
      </c>
      <c r="C30" s="53"/>
      <c r="D30" s="53"/>
      <c r="E30" s="53"/>
      <c r="F30" s="43" t="str">
        <f>IF(B30="Para aproveitar o incentivo fiscal, você deve aportar",F28,"")</f>
        <v/>
      </c>
      <c r="G30" s="21"/>
    </row>
    <row r="31" spans="1:13" ht="24" customHeight="1" thickTop="1" thickBot="1" x14ac:dyDescent="0.25">
      <c r="B31" s="53" t="str">
        <f>IF(B30="Para aproveitar o incentivo fiscal, você deve aportar","Você deixará de pagar Imposto de Renda no valor de","")</f>
        <v/>
      </c>
      <c r="C31" s="53" t="e">
        <f>IF(#REF!="Para aproveitar o incentivo fical, você deve aportar",C29,"")</f>
        <v>#REF!</v>
      </c>
      <c r="D31" s="53" t="e">
        <f>IF(#REF!="Para aproveitar o incentivo fical, você deve aportar",D29,"")</f>
        <v>#REF!</v>
      </c>
      <c r="E31" s="53" t="str">
        <f>IF(A31="Para aproveitar o incentivo fical, você deve aportar",E29,"")</f>
        <v/>
      </c>
      <c r="F31" s="43" t="str">
        <f>IF(B30="Para aproveitar o incentivo fiscal, você deve aportar",L16,"")</f>
        <v/>
      </c>
      <c r="G31" s="21"/>
    </row>
    <row r="32" spans="1:13" ht="6.75" customHeight="1" thickTop="1" thickBot="1" x14ac:dyDescent="0.25">
      <c r="G32" s="21"/>
    </row>
    <row r="33" spans="2:7" thickTop="1" thickBot="1" x14ac:dyDescent="0.25">
      <c r="B33" s="57" t="s">
        <v>28</v>
      </c>
      <c r="C33" s="58"/>
      <c r="D33" s="58"/>
      <c r="E33" s="58"/>
      <c r="F33" s="59"/>
      <c r="G33" s="22"/>
    </row>
    <row r="34" spans="2:7" ht="18.75" customHeight="1" thickTop="1" thickBot="1" x14ac:dyDescent="0.25">
      <c r="B34" s="60"/>
      <c r="C34" s="61"/>
      <c r="D34" s="61"/>
      <c r="E34" s="61"/>
      <c r="F34" s="62"/>
      <c r="G34" s="22"/>
    </row>
    <row r="35" spans="2:7" ht="35.25" customHeight="1" thickTop="1" thickBot="1" x14ac:dyDescent="0.25">
      <c r="B35" s="63" t="s">
        <v>30</v>
      </c>
      <c r="C35" s="64"/>
      <c r="D35" s="64"/>
      <c r="E35" s="64"/>
      <c r="F35" s="65"/>
      <c r="G35" s="22"/>
    </row>
    <row r="36" spans="2:7" ht="18" customHeight="1" thickTop="1" thickBot="1" x14ac:dyDescent="0.25">
      <c r="B36" s="66" t="s">
        <v>1</v>
      </c>
      <c r="C36" s="66"/>
      <c r="D36" s="66"/>
      <c r="E36" s="67" t="s">
        <v>29</v>
      </c>
      <c r="F36" s="67"/>
      <c r="G36" s="67"/>
    </row>
    <row r="37" spans="2:7" s="24" customFormat="1" ht="14.25" customHeight="1" thickTop="1" thickBot="1" x14ac:dyDescent="0.2">
      <c r="B37" s="68" t="s">
        <v>33</v>
      </c>
      <c r="C37" s="69"/>
      <c r="D37" s="69"/>
      <c r="E37" s="69"/>
      <c r="F37" s="70"/>
      <c r="G37" s="23"/>
    </row>
    <row r="38" spans="2:7" s="24" customFormat="1" ht="22.5" customHeight="1" thickTop="1" thickBot="1" x14ac:dyDescent="0.2">
      <c r="B38" s="68"/>
      <c r="C38" s="69"/>
      <c r="D38" s="69"/>
      <c r="E38" s="69"/>
      <c r="F38" s="70"/>
      <c r="G38" s="23"/>
    </row>
    <row r="39" spans="2:7" s="24" customFormat="1" ht="27.75" customHeight="1" thickTop="1" thickBot="1" x14ac:dyDescent="0.2">
      <c r="B39" s="68"/>
      <c r="C39" s="69"/>
      <c r="D39" s="69"/>
      <c r="E39" s="69"/>
      <c r="F39" s="70"/>
      <c r="G39" s="23"/>
    </row>
    <row r="40" spans="2:7" thickTop="1" thickBot="1" x14ac:dyDescent="0.25">
      <c r="B40" s="25"/>
      <c r="C40" s="26"/>
      <c r="D40" s="26"/>
      <c r="E40" s="26"/>
      <c r="F40" s="27"/>
      <c r="G40" s="28"/>
    </row>
    <row r="41" spans="2:7" thickTop="1" thickBot="1" x14ac:dyDescent="0.25">
      <c r="B41" s="29"/>
      <c r="C41" s="30"/>
      <c r="D41" s="30"/>
      <c r="E41" s="30"/>
      <c r="F41" s="31"/>
      <c r="G41" s="28"/>
    </row>
    <row r="43" spans="2:7" ht="12.75" x14ac:dyDescent="0.2"/>
  </sheetData>
  <sheetProtection algorithmName="SHA-512" hashValue="gmLm0awkHmJlGF4hvlKk1+aIvKeAEOamM65d+KhHjzqII7zTCO1knrh52wjN85qKijtLqRxqZ7lehTUbpnVK7Q==" saltValue="U7BII3SSiW27ps3kgK9dtw==" spinCount="100000" sheet="1" objects="1" scenarios="1"/>
  <mergeCells count="18">
    <mergeCell ref="B33:F34"/>
    <mergeCell ref="B35:F35"/>
    <mergeCell ref="B36:D36"/>
    <mergeCell ref="E36:G36"/>
    <mergeCell ref="B37:F39"/>
    <mergeCell ref="B31:E31"/>
    <mergeCell ref="B24:G24"/>
    <mergeCell ref="B28:E28"/>
    <mergeCell ref="B25:E25"/>
    <mergeCell ref="B26:E26"/>
    <mergeCell ref="B27:D27"/>
    <mergeCell ref="B30:E30"/>
    <mergeCell ref="A1:A23"/>
    <mergeCell ref="B1:G4"/>
    <mergeCell ref="B5:G5"/>
    <mergeCell ref="B6:F6"/>
    <mergeCell ref="B7:F7"/>
    <mergeCell ref="B9:G9"/>
  </mergeCells>
  <phoneticPr fontId="7" type="noConversion"/>
  <hyperlinks>
    <hyperlink ref="E36" r:id="rId1" xr:uid="{395D1F71-9A43-453A-9B64-1AF2284BE7BF}"/>
  </hyperlinks>
  <printOptions horizontalCentered="1"/>
  <pageMargins left="0.19685039370078741" right="0" top="0.59055118110236227" bottom="0.59055118110236227" header="0" footer="0"/>
  <pageSetup paperSize="9" scale="81" orientation="landscape" r:id="rId2"/>
  <headerFooter>
    <oddFooter>&amp;L&amp;1#&amp;"Calibri"&amp;10 Classificação da informação: Restrita Grupo de Acesso: Destinatários deste e-mail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8"/>
  <sheetViews>
    <sheetView showGridLines="0" workbookViewId="0">
      <selection activeCell="B2" sqref="B2"/>
    </sheetView>
  </sheetViews>
  <sheetFormatPr defaultRowHeight="12.75" x14ac:dyDescent="0.2"/>
  <cols>
    <col min="2" max="6" width="17.85546875" customWidth="1"/>
  </cols>
  <sheetData>
    <row r="1" spans="2:5" ht="13.5" thickBot="1" x14ac:dyDescent="0.25"/>
    <row r="2" spans="2:5" ht="14.25" thickTop="1" thickBot="1" x14ac:dyDescent="0.25">
      <c r="B2" s="4" t="s">
        <v>7</v>
      </c>
    </row>
    <row r="3" spans="2:5" ht="14.25" thickTop="1" thickBot="1" x14ac:dyDescent="0.25">
      <c r="B3" s="2" t="s">
        <v>3</v>
      </c>
      <c r="C3" s="2" t="s">
        <v>4</v>
      </c>
      <c r="D3" s="2" t="s">
        <v>5</v>
      </c>
      <c r="E3" s="2" t="s">
        <v>6</v>
      </c>
    </row>
    <row r="4" spans="2:5" ht="14.25" thickTop="1" thickBot="1" x14ac:dyDescent="0.25">
      <c r="B4" s="3">
        <v>0</v>
      </c>
      <c r="C4" s="3">
        <v>2259.1999999999998</v>
      </c>
      <c r="D4" s="5">
        <v>1</v>
      </c>
      <c r="E4" s="3">
        <v>0</v>
      </c>
    </row>
    <row r="5" spans="2:5" ht="14.25" thickTop="1" thickBot="1" x14ac:dyDescent="0.25">
      <c r="B5" s="3">
        <f>C4+0.01</f>
        <v>2259.21</v>
      </c>
      <c r="C5" s="3">
        <v>2826.65</v>
      </c>
      <c r="D5" s="5">
        <v>7.4999999999999997E-2</v>
      </c>
      <c r="E5" s="3">
        <v>169.44</v>
      </c>
    </row>
    <row r="6" spans="2:5" ht="14.25" thickTop="1" thickBot="1" x14ac:dyDescent="0.25">
      <c r="B6" s="3">
        <v>2826.66</v>
      </c>
      <c r="C6" s="3">
        <v>3751.05</v>
      </c>
      <c r="D6" s="5">
        <v>0.15</v>
      </c>
      <c r="E6" s="3">
        <v>381.44</v>
      </c>
    </row>
    <row r="7" spans="2:5" ht="14.25" thickTop="1" thickBot="1" x14ac:dyDescent="0.25">
      <c r="B7" s="3">
        <v>3751.06</v>
      </c>
      <c r="C7" s="3">
        <v>4664.68</v>
      </c>
      <c r="D7" s="5">
        <v>0.22500000000000001</v>
      </c>
      <c r="E7" s="3">
        <v>662.77</v>
      </c>
    </row>
    <row r="8" spans="2:5" ht="14.25" thickTop="1" thickBot="1" x14ac:dyDescent="0.25">
      <c r="B8" s="3">
        <v>4664.6899999999996</v>
      </c>
      <c r="C8" s="3">
        <v>999999999.99000001</v>
      </c>
      <c r="D8" s="5">
        <v>0.27500000000000002</v>
      </c>
      <c r="E8" s="3">
        <v>896</v>
      </c>
    </row>
    <row r="9" spans="2:5" ht="14.25" thickTop="1" thickBot="1" x14ac:dyDescent="0.25"/>
    <row r="10" spans="2:5" ht="14.25" thickTop="1" thickBot="1" x14ac:dyDescent="0.25">
      <c r="B10" s="4" t="s">
        <v>8</v>
      </c>
    </row>
    <row r="11" spans="2:5" ht="14.25" thickTop="1" thickBot="1" x14ac:dyDescent="0.25">
      <c r="B11" s="2" t="s">
        <v>3</v>
      </c>
      <c r="C11" s="2" t="s">
        <v>4</v>
      </c>
      <c r="D11" s="2" t="s">
        <v>5</v>
      </c>
      <c r="E11" s="2" t="s">
        <v>6</v>
      </c>
    </row>
    <row r="12" spans="2:5" ht="14.25" thickTop="1" thickBot="1" x14ac:dyDescent="0.25">
      <c r="B12" s="3">
        <v>0</v>
      </c>
      <c r="C12" s="3">
        <v>27110.400000000001</v>
      </c>
      <c r="D12" s="5">
        <v>1</v>
      </c>
      <c r="E12" s="3">
        <v>0</v>
      </c>
    </row>
    <row r="13" spans="2:5" ht="14.25" thickTop="1" thickBot="1" x14ac:dyDescent="0.25">
      <c r="B13" s="3">
        <v>27110.41</v>
      </c>
      <c r="C13" s="3">
        <v>33919.800000000003</v>
      </c>
      <c r="D13" s="5">
        <v>7.4999999999999997E-2</v>
      </c>
      <c r="E13" s="3">
        <v>2033.28</v>
      </c>
    </row>
    <row r="14" spans="2:5" ht="14.25" thickTop="1" thickBot="1" x14ac:dyDescent="0.25">
      <c r="B14" s="3">
        <v>33919.81</v>
      </c>
      <c r="C14" s="3">
        <v>45012.6</v>
      </c>
      <c r="D14" s="5">
        <v>0.15</v>
      </c>
      <c r="E14" s="3">
        <v>4577.28</v>
      </c>
    </row>
    <row r="15" spans="2:5" ht="14.25" thickTop="1" thickBot="1" x14ac:dyDescent="0.25">
      <c r="B15" s="3">
        <v>45012.61</v>
      </c>
      <c r="C15" s="3">
        <v>55976.160000000003</v>
      </c>
      <c r="D15" s="5">
        <v>0.22500000000000001</v>
      </c>
      <c r="E15" s="3">
        <v>7953.24</v>
      </c>
    </row>
    <row r="16" spans="2:5" ht="14.25" thickTop="1" thickBot="1" x14ac:dyDescent="0.25">
      <c r="B16" s="3">
        <v>55976.160000000003</v>
      </c>
      <c r="C16" s="3">
        <v>999999999.99000001</v>
      </c>
      <c r="D16" s="5">
        <v>0.27500000000000002</v>
      </c>
      <c r="E16" s="3">
        <v>10752</v>
      </c>
    </row>
    <row r="17" spans="2:3" ht="13.5" thickTop="1" x14ac:dyDescent="0.2"/>
    <row r="20" spans="2:3" x14ac:dyDescent="0.2">
      <c r="B20" s="1"/>
      <c r="C20" s="1"/>
    </row>
    <row r="21" spans="2:3" x14ac:dyDescent="0.2">
      <c r="B21" s="1"/>
      <c r="C21" s="1"/>
    </row>
    <row r="22" spans="2:3" x14ac:dyDescent="0.2">
      <c r="B22" s="1"/>
      <c r="C22" s="1"/>
    </row>
    <row r="23" spans="2:3" x14ac:dyDescent="0.2">
      <c r="B23" s="1"/>
      <c r="C23" s="1"/>
    </row>
    <row r="24" spans="2:3" x14ac:dyDescent="0.2">
      <c r="B24" s="1"/>
      <c r="C24" s="1"/>
    </row>
    <row r="25" spans="2:3" x14ac:dyDescent="0.2">
      <c r="B25" s="1"/>
      <c r="C25" s="1"/>
    </row>
    <row r="26" spans="2:3" x14ac:dyDescent="0.2">
      <c r="B26" s="1"/>
      <c r="C26" s="1"/>
    </row>
    <row r="27" spans="2:3" x14ac:dyDescent="0.2">
      <c r="B27" s="1"/>
      <c r="C27" s="1"/>
    </row>
    <row r="28" spans="2:3" x14ac:dyDescent="0.2">
      <c r="B28" s="1"/>
      <c r="C28" s="1"/>
    </row>
  </sheetData>
  <sheetProtection algorithmName="SHA-512" hashValue="8djDvKni3YPyVgGGa2baSqWrPqXKs73JDIBvWT1Mang7NrT0wSg7XIfGoB13BxMpFsGi3ajzLlHXMwqnVrvW3w==" saltValue="pSfN3RvxXx5pkpLPjJEls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horizontalDpi="300" verticalDpi="0" copies="0" r:id="rId1"/>
  <headerFooter>
    <oddFooter>&amp;L&amp;1#&amp;"Calibri"&amp;10 Classificação da informação: Restrita Grupo de Acesso: Destinatários deste e-mail</oddFooter>
  </headerFooter>
</worksheet>
</file>

<file path=docMetadata/LabelInfo.xml><?xml version="1.0" encoding="utf-8"?>
<clbl:labelList xmlns:clbl="http://schemas.microsoft.com/office/2020/mipLabelMetadata">
  <clbl:label id="{1ba7692f-f4ca-4045-8ab0-f5cdf35220ab}" enabled="1" method="Privileged" siteId="{f42fc9cf-67de-42f2-a997-d920d85e69a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Simulação de contribuição - IR</vt:lpstr>
      <vt:lpstr>Tabela 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Thais Alessandra Oliveira Versiani</cp:lastModifiedBy>
  <cp:lastPrinted>2022-09-06T18:17:59Z</cp:lastPrinted>
  <dcterms:created xsi:type="dcterms:W3CDTF">2022-05-05T12:19:10Z</dcterms:created>
  <dcterms:modified xsi:type="dcterms:W3CDTF">2024-12-03T17:06:56Z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a7692f-f4ca-4045-8ab0-f5cdf35220ab_Enabled">
    <vt:lpwstr>True</vt:lpwstr>
  </property>
  <property fmtid="{D5CDD505-2E9C-101B-9397-08002B2CF9AE}" pid="3" name="MSIP_Label_1ba7692f-f4ca-4045-8ab0-f5cdf35220ab_SiteId">
    <vt:lpwstr>f42fc9cf-67de-42f2-a997-d920d85e69a6</vt:lpwstr>
  </property>
  <property fmtid="{D5CDD505-2E9C-101B-9397-08002B2CF9AE}" pid="4" name="MSIP_Label_1ba7692f-f4ca-4045-8ab0-f5cdf35220ab_Owner">
    <vt:lpwstr>UBX0084@usiminas.com</vt:lpwstr>
  </property>
  <property fmtid="{D5CDD505-2E9C-101B-9397-08002B2CF9AE}" pid="5" name="MSIP_Label_1ba7692f-f4ca-4045-8ab0-f5cdf35220ab_SetDate">
    <vt:lpwstr>2022-09-06T18:17:44.9284095Z</vt:lpwstr>
  </property>
  <property fmtid="{D5CDD505-2E9C-101B-9397-08002B2CF9AE}" pid="6" name="MSIP_Label_1ba7692f-f4ca-4045-8ab0-f5cdf35220ab_Name">
    <vt:lpwstr>Restrita</vt:lpwstr>
  </property>
  <property fmtid="{D5CDD505-2E9C-101B-9397-08002B2CF9AE}" pid="7" name="MSIP_Label_1ba7692f-f4ca-4045-8ab0-f5cdf35220ab_Application">
    <vt:lpwstr>Microsoft Azure Information Protection</vt:lpwstr>
  </property>
  <property fmtid="{D5CDD505-2E9C-101B-9397-08002B2CF9AE}" pid="8" name="MSIP_Label_1ba7692f-f4ca-4045-8ab0-f5cdf35220ab_Extended_MSFT_Method">
    <vt:lpwstr>Automatic</vt:lpwstr>
  </property>
  <property fmtid="{D5CDD505-2E9C-101B-9397-08002B2CF9AE}" pid="9" name="Sensitivity">
    <vt:lpwstr>Restrita</vt:lpwstr>
  </property>
</Properties>
</file>